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juninha_barboza_adventistas_org/Documents/Área de trabalho/IAJA/SITE - IAJA/"/>
    </mc:Choice>
  </mc:AlternateContent>
  <xr:revisionPtr revIDLastSave="2" documentId="8_{D314D433-AEA7-4FD3-A55C-DAB8B265F4FB}" xr6:coauthVersionLast="47" xr6:coauthVersionMax="47" xr10:uidLastSave="{62F0FA58-32E7-486B-87C6-BD0EF3027464}"/>
  <bookViews>
    <workbookView xWindow="-120" yWindow="-120" windowWidth="29040" windowHeight="15720" xr2:uid="{52D3E00E-B3E7-4C81-AD93-9F504DAE8ED1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H6" i="1" l="1"/>
  <c r="D6" i="1"/>
  <c r="D5" i="1"/>
  <c r="H20" i="1"/>
  <c r="G20" i="1"/>
  <c r="H8" i="1"/>
  <c r="C36" i="1"/>
  <c r="C37" i="1" s="1"/>
  <c r="C8" i="1"/>
  <c r="H5" i="1"/>
  <c r="G8" i="1"/>
  <c r="G5" i="1"/>
  <c r="E59" i="1"/>
  <c r="E30" i="1"/>
  <c r="H7" i="1" l="1"/>
  <c r="E60" i="1"/>
  <c r="C42" i="1" s="1"/>
  <c r="C39" i="1"/>
  <c r="C40" i="1" s="1"/>
  <c r="C41" i="1" s="1"/>
  <c r="C10" i="1"/>
  <c r="C11" i="1" s="1"/>
  <c r="C12" i="1" s="1"/>
  <c r="E31" i="1"/>
  <c r="C13" i="1" s="1"/>
  <c r="C14" i="1" s="1"/>
  <c r="B48" i="1" l="1"/>
  <c r="C43" i="1"/>
  <c r="C47" i="1" s="1"/>
  <c r="H9" i="1" s="1"/>
  <c r="C18" i="1"/>
  <c r="G9" i="1" s="1"/>
  <c r="C19" i="1" l="1"/>
  <c r="G10" i="1"/>
  <c r="G6" i="1"/>
  <c r="G7" i="1" s="1"/>
  <c r="C48" i="1"/>
  <c r="H10" i="1"/>
  <c r="H21" i="1" s="1"/>
  <c r="B19" i="1"/>
  <c r="G21" i="1" l="1"/>
  <c r="G22" i="1" s="1"/>
  <c r="H22" i="1"/>
  <c r="H62" i="1"/>
  <c r="G62" i="1" l="1"/>
  <c r="F65" i="1" s="1"/>
</calcChain>
</file>

<file path=xl/sharedStrings.xml><?xml version="1.0" encoding="utf-8"?>
<sst xmlns="http://schemas.openxmlformats.org/spreadsheetml/2006/main" count="56" uniqueCount="43">
  <si>
    <t>Valor Resgate</t>
  </si>
  <si>
    <t>Demais Rendas Tributáveis</t>
  </si>
  <si>
    <t>Renda Bruta Tributável</t>
  </si>
  <si>
    <t>Alíquota Efetiva Progressiva (Simplificada)</t>
  </si>
  <si>
    <t>Imposto de Renda Progressivo (Simplicada)</t>
  </si>
  <si>
    <t>Dedução</t>
  </si>
  <si>
    <t>Alíquota</t>
  </si>
  <si>
    <t>Simplificado</t>
  </si>
  <si>
    <t>Dedução Limite</t>
  </si>
  <si>
    <t>Base Limite</t>
  </si>
  <si>
    <t>Base Aplicada</t>
  </si>
  <si>
    <t>Renda Tributável</t>
  </si>
  <si>
    <t>Imposto de Renda Progressivo (Deduções Legais - Completa)</t>
  </si>
  <si>
    <t>Base de Cálculo (2024)</t>
  </si>
  <si>
    <t>Tabela Progressiva (Comparar com % Tabela Regressiva)</t>
  </si>
  <si>
    <t>Alíquota Efetiva Progressiva (Completa)</t>
  </si>
  <si>
    <t>Deduções (-) Saúde, Educação, Dependentes, INSS, Previdência Complementar</t>
  </si>
  <si>
    <t>Alíquota e Valores Aplicados no Resgate/Benefício</t>
  </si>
  <si>
    <t>Valor Imposto Tabela Regressiva</t>
  </si>
  <si>
    <t>Outras Rendas</t>
  </si>
  <si>
    <t>Alíquota Outras Rendas</t>
  </si>
  <si>
    <t>Imposto Anual</t>
  </si>
  <si>
    <t>Alíquota Média</t>
  </si>
  <si>
    <t>Valor Líquido</t>
  </si>
  <si>
    <t>Tabela com menos imposto anual</t>
  </si>
  <si>
    <t>(B) Valor Imposto Tabela Progressiva</t>
  </si>
  <si>
    <t>(C) Valor Imposto Tabela Regressiva</t>
  </si>
  <si>
    <t>(E) Renda Bruta Tributável (A+D)</t>
  </si>
  <si>
    <t>(F) Deduções (-) Saúde, Educação, Dependentes, INSS, Previdência Complementar</t>
  </si>
  <si>
    <t>(G) Renda Tributável (E-F)</t>
  </si>
  <si>
    <t>Imposto Outras Rendas</t>
  </si>
  <si>
    <t>(%)</t>
  </si>
  <si>
    <t>Tabela</t>
  </si>
  <si>
    <t>Progressiva</t>
  </si>
  <si>
    <t>Regressiva</t>
  </si>
  <si>
    <t>OBS: Preencha os campos em amarelo</t>
  </si>
  <si>
    <t>(A) Valor Resgate/Benefício</t>
  </si>
  <si>
    <t>Resgate/Benefício</t>
  </si>
  <si>
    <t>Alíquota Resgate/Benefício</t>
  </si>
  <si>
    <t>Imposto Resgate/Benefício</t>
  </si>
  <si>
    <t>Rendimento Anual</t>
  </si>
  <si>
    <t>(D) Demais Rendas Tributáveis (Salário, Aposentadoria, Aluguel...)</t>
  </si>
  <si>
    <t>Simulação Imposto de Imposto de Renda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</si>
</sst>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4"/>
      <color theme="1"/>
      <name val="Arial Black"/>
      <family val="2"/>
    </font>
    <font>
      <sz val="14"/>
      <name val="Arial Black"/>
      <family val="2"/>
    </font>
    <font>
      <b/>
      <sz val="14"/>
      <color theme="1"/>
      <name val="Arial Black"/>
      <family val="2"/>
    </font>
    <font>
      <b/>
      <sz val="28"/>
      <color theme="1"/>
      <name val="Aptos Narrow"/>
      <family val="2"/>
      <scheme val="minor"/>
    </font>
    <font>
      <b/>
      <sz val="28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43" fontId="3" fillId="0" borderId="0" xfId="1" applyFont="1" applyProtection="1"/>
    <xf numFmtId="0" fontId="4" fillId="0" borderId="0" xfId="0" applyFont="1"/>
    <xf numFmtId="0" fontId="3" fillId="2" borderId="2" xfId="0" applyFont="1" applyFill="1" applyBorder="1"/>
    <xf numFmtId="43" fontId="3" fillId="2" borderId="3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43" fontId="5" fillId="2" borderId="19" xfId="1" applyFont="1" applyFill="1" applyBorder="1" applyProtection="1">
      <protection locked="0"/>
    </xf>
    <xf numFmtId="10" fontId="5" fillId="0" borderId="15" xfId="2" applyNumberFormat="1" applyFont="1" applyBorder="1" applyProtection="1"/>
    <xf numFmtId="0" fontId="3" fillId="0" borderId="2" xfId="0" applyFont="1" applyBorder="1"/>
    <xf numFmtId="43" fontId="3" fillId="0" borderId="9" xfId="0" applyNumberFormat="1" applyFont="1" applyBorder="1"/>
    <xf numFmtId="43" fontId="3" fillId="0" borderId="3" xfId="0" applyNumberFormat="1" applyFont="1" applyBorder="1"/>
    <xf numFmtId="10" fontId="5" fillId="0" borderId="31" xfId="2" applyNumberFormat="1" applyFont="1" applyBorder="1" applyProtection="1"/>
    <xf numFmtId="0" fontId="3" fillId="0" borderId="4" xfId="0" applyFont="1" applyBorder="1"/>
    <xf numFmtId="10" fontId="3" fillId="0" borderId="1" xfId="0" applyNumberFormat="1" applyFont="1" applyBorder="1"/>
    <xf numFmtId="10" fontId="3" fillId="0" borderId="5" xfId="2" applyNumberFormat="1" applyFont="1" applyBorder="1" applyProtection="1"/>
    <xf numFmtId="0" fontId="3" fillId="2" borderId="4" xfId="0" applyFont="1" applyFill="1" applyBorder="1"/>
    <xf numFmtId="43" fontId="3" fillId="2" borderId="5" xfId="1" applyFont="1" applyFill="1" applyBorder="1" applyProtection="1">
      <protection locked="0"/>
    </xf>
    <xf numFmtId="43" fontId="3" fillId="0" borderId="0" xfId="0" applyNumberFormat="1" applyFont="1"/>
    <xf numFmtId="0" fontId="3" fillId="0" borderId="20" xfId="0" applyFont="1" applyBorder="1"/>
    <xf numFmtId="43" fontId="3" fillId="0" borderId="10" xfId="0" applyNumberFormat="1" applyFont="1" applyBorder="1"/>
    <xf numFmtId="43" fontId="3" fillId="0" borderId="6" xfId="0" applyNumberFormat="1" applyFont="1" applyBorder="1"/>
    <xf numFmtId="0" fontId="5" fillId="0" borderId="7" xfId="0" applyFont="1" applyBorder="1"/>
    <xf numFmtId="43" fontId="5" fillId="0" borderId="8" xfId="1" applyFont="1" applyBorder="1" applyProtection="1"/>
    <xf numFmtId="0" fontId="3" fillId="0" borderId="18" xfId="0" applyFont="1" applyBorder="1"/>
    <xf numFmtId="43" fontId="3" fillId="0" borderId="24" xfId="0" applyNumberFormat="1" applyFont="1" applyBorder="1"/>
    <xf numFmtId="43" fontId="3" fillId="0" borderId="19" xfId="0" applyNumberFormat="1" applyFont="1" applyBorder="1"/>
    <xf numFmtId="0" fontId="3" fillId="2" borderId="7" xfId="0" applyFont="1" applyFill="1" applyBorder="1"/>
    <xf numFmtId="43" fontId="3" fillId="2" borderId="8" xfId="1" applyFont="1" applyFill="1" applyBorder="1" applyProtection="1">
      <protection locked="0"/>
    </xf>
    <xf numFmtId="10" fontId="3" fillId="0" borderId="5" xfId="0" applyNumberFormat="1" applyFont="1" applyBorder="1"/>
    <xf numFmtId="0" fontId="5" fillId="0" borderId="12" xfId="0" applyFont="1" applyBorder="1"/>
    <xf numFmtId="43" fontId="5" fillId="0" borderId="13" xfId="1" applyFont="1" applyBorder="1" applyProtection="1"/>
    <xf numFmtId="43" fontId="3" fillId="0" borderId="0" xfId="1" applyFont="1" applyBorder="1" applyAlignment="1" applyProtection="1">
      <alignment horizontal="center"/>
    </xf>
    <xf numFmtId="0" fontId="3" fillId="0" borderId="9" xfId="0" applyFont="1" applyBorder="1"/>
    <xf numFmtId="43" fontId="3" fillId="0" borderId="3" xfId="1" applyFont="1" applyBorder="1" applyAlignment="1" applyProtection="1">
      <alignment horizontal="center"/>
    </xf>
    <xf numFmtId="0" fontId="5" fillId="0" borderId="10" xfId="0" applyFont="1" applyBorder="1"/>
    <xf numFmtId="10" fontId="5" fillId="0" borderId="6" xfId="1" applyNumberFormat="1" applyFont="1" applyBorder="1" applyProtection="1"/>
    <xf numFmtId="0" fontId="5" fillId="3" borderId="1" xfId="0" applyFont="1" applyFill="1" applyBorder="1"/>
    <xf numFmtId="10" fontId="4" fillId="3" borderId="1" xfId="1" applyNumberFormat="1" applyFont="1" applyFill="1" applyBorder="1" applyProtection="1"/>
    <xf numFmtId="43" fontId="4" fillId="3" borderId="1" xfId="1" applyFont="1" applyFill="1" applyBorder="1" applyProtection="1"/>
    <xf numFmtId="0" fontId="6" fillId="0" borderId="0" xfId="0" applyFont="1"/>
    <xf numFmtId="43" fontId="6" fillId="0" borderId="0" xfId="0" applyNumberFormat="1" applyFont="1"/>
    <xf numFmtId="43" fontId="6" fillId="0" borderId="0" xfId="1" applyFont="1" applyProtection="1"/>
    <xf numFmtId="43" fontId="3" fillId="2" borderId="3" xfId="1" applyFont="1" applyFill="1" applyBorder="1" applyProtection="1"/>
    <xf numFmtId="0" fontId="3" fillId="2" borderId="18" xfId="0" applyFont="1" applyFill="1" applyBorder="1"/>
    <xf numFmtId="43" fontId="3" fillId="2" borderId="19" xfId="1" applyFont="1" applyFill="1" applyBorder="1" applyProtection="1"/>
    <xf numFmtId="43" fontId="3" fillId="2" borderId="5" xfId="1" applyFont="1" applyFill="1" applyBorder="1" applyProtection="1"/>
    <xf numFmtId="43" fontId="3" fillId="2" borderId="8" xfId="1" applyFont="1" applyFill="1" applyBorder="1" applyProtection="1"/>
    <xf numFmtId="0" fontId="8" fillId="0" borderId="2" xfId="0" applyFont="1" applyBorder="1"/>
    <xf numFmtId="43" fontId="8" fillId="0" borderId="9" xfId="0" applyNumberFormat="1" applyFont="1" applyBorder="1"/>
    <xf numFmtId="43" fontId="8" fillId="0" borderId="3" xfId="0" applyNumberFormat="1" applyFont="1" applyBorder="1"/>
    <xf numFmtId="0" fontId="8" fillId="0" borderId="4" xfId="0" applyFont="1" applyBorder="1"/>
    <xf numFmtId="43" fontId="8" fillId="0" borderId="1" xfId="0" applyNumberFormat="1" applyFont="1" applyBorder="1"/>
    <xf numFmtId="43" fontId="8" fillId="0" borderId="5" xfId="0" applyNumberFormat="1" applyFont="1" applyBorder="1"/>
    <xf numFmtId="10" fontId="8" fillId="0" borderId="1" xfId="2" applyNumberFormat="1" applyFont="1" applyBorder="1" applyProtection="1"/>
    <xf numFmtId="10" fontId="8" fillId="0" borderId="5" xfId="2" applyNumberFormat="1" applyFont="1" applyBorder="1" applyProtection="1"/>
    <xf numFmtId="0" fontId="9" fillId="0" borderId="25" xfId="0" applyFont="1" applyBorder="1"/>
    <xf numFmtId="0" fontId="9" fillId="0" borderId="0" xfId="0" applyFont="1"/>
    <xf numFmtId="0" fontId="9" fillId="0" borderId="26" xfId="0" applyFont="1" applyBorder="1"/>
    <xf numFmtId="0" fontId="8" fillId="0" borderId="25" xfId="0" applyFont="1" applyBorder="1"/>
    <xf numFmtId="0" fontId="8" fillId="0" borderId="0" xfId="0" applyFont="1"/>
    <xf numFmtId="0" fontId="8" fillId="0" borderId="26" xfId="0" applyFont="1" applyBorder="1"/>
    <xf numFmtId="0" fontId="10" fillId="0" borderId="20" xfId="0" applyFont="1" applyBorder="1"/>
    <xf numFmtId="43" fontId="10" fillId="0" borderId="10" xfId="0" applyNumberFormat="1" applyFont="1" applyBorder="1"/>
    <xf numFmtId="43" fontId="10" fillId="0" borderId="6" xfId="0" applyNumberFormat="1" applyFont="1" applyBorder="1"/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8" xfId="0" applyFont="1" applyBorder="1"/>
    <xf numFmtId="0" fontId="3" fillId="0" borderId="7" xfId="0" applyFont="1" applyBorder="1"/>
    <xf numFmtId="0" fontId="7" fillId="4" borderId="1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FB63-366A-467E-9E60-0F446073D6DB}">
  <dimension ref="B1:H65"/>
  <sheetViews>
    <sheetView tabSelected="1" workbookViewId="0">
      <selection activeCell="C21" sqref="C21"/>
    </sheetView>
  </sheetViews>
  <sheetFormatPr defaultRowHeight="18.75" x14ac:dyDescent="0.3"/>
  <cols>
    <col min="1" max="1" width="3.85546875" style="1" customWidth="1"/>
    <col min="2" max="2" width="92.140625" style="1" customWidth="1"/>
    <col min="3" max="3" width="17.140625" style="2" customWidth="1"/>
    <col min="4" max="4" width="11.42578125" style="1" customWidth="1"/>
    <col min="5" max="5" width="6.140625" style="1" customWidth="1"/>
    <col min="6" max="6" width="31.140625" style="1" customWidth="1"/>
    <col min="7" max="8" width="29.28515625" style="1" customWidth="1"/>
    <col min="9" max="16384" width="9.140625" style="1"/>
  </cols>
  <sheetData>
    <row r="1" spans="2:8" x14ac:dyDescent="0.3">
      <c r="E1" s="3"/>
    </row>
    <row r="2" spans="2:8" ht="36" x14ac:dyDescent="0.55000000000000004">
      <c r="B2" s="77" t="s">
        <v>42</v>
      </c>
      <c r="C2" s="77"/>
      <c r="D2" s="77"/>
      <c r="E2" s="77"/>
      <c r="F2" s="77"/>
      <c r="G2" s="77"/>
      <c r="H2" s="77"/>
    </row>
    <row r="3" spans="2:8" ht="19.5" thickBot="1" x14ac:dyDescent="0.35"/>
    <row r="4" spans="2:8" ht="24.75" thickBot="1" x14ac:dyDescent="0.45">
      <c r="B4" s="9" t="s">
        <v>36</v>
      </c>
      <c r="C4" s="5">
        <v>0</v>
      </c>
      <c r="D4" s="6" t="s">
        <v>31</v>
      </c>
      <c r="F4" s="65" t="s">
        <v>32</v>
      </c>
      <c r="G4" s="66" t="s">
        <v>33</v>
      </c>
      <c r="H4" s="67" t="s">
        <v>34</v>
      </c>
    </row>
    <row r="5" spans="2:8" x14ac:dyDescent="0.3">
      <c r="B5" s="69" t="s">
        <v>25</v>
      </c>
      <c r="C5" s="7">
        <v>0</v>
      </c>
      <c r="D5" s="8" t="e">
        <f>C5/C4</f>
        <v>#DIV/0!</v>
      </c>
      <c r="F5" s="9" t="s">
        <v>37</v>
      </c>
      <c r="G5" s="10">
        <f>C4</f>
        <v>0</v>
      </c>
      <c r="H5" s="11">
        <f>C4</f>
        <v>0</v>
      </c>
    </row>
    <row r="6" spans="2:8" ht="19.5" thickBot="1" x14ac:dyDescent="0.35">
      <c r="B6" s="69" t="s">
        <v>26</v>
      </c>
      <c r="C6" s="7">
        <v>0</v>
      </c>
      <c r="D6" s="12" t="e">
        <f>C6/C4</f>
        <v>#DIV/0!</v>
      </c>
      <c r="F6" s="13" t="s">
        <v>38</v>
      </c>
      <c r="G6" s="14" t="e">
        <f>C18</f>
        <v>#DIV/0!</v>
      </c>
      <c r="H6" s="15" t="e">
        <f>IF(C6/C4=0,"Preencher Célula C6",C6/C4)</f>
        <v>#DIV/0!</v>
      </c>
    </row>
    <row r="7" spans="2:8" ht="19.5" thickBot="1" x14ac:dyDescent="0.35">
      <c r="B7" s="13" t="s">
        <v>41</v>
      </c>
      <c r="C7" s="17">
        <v>0</v>
      </c>
      <c r="E7" s="18"/>
      <c r="F7" s="19" t="s">
        <v>39</v>
      </c>
      <c r="G7" s="20" t="e">
        <f>G5*G6</f>
        <v>#DIV/0!</v>
      </c>
      <c r="H7" s="21" t="e">
        <f>H5*H6</f>
        <v>#DIV/0!</v>
      </c>
    </row>
    <row r="8" spans="2:8" x14ac:dyDescent="0.3">
      <c r="B8" s="22" t="s">
        <v>27</v>
      </c>
      <c r="C8" s="23">
        <f>C4+C7</f>
        <v>0</v>
      </c>
      <c r="F8" s="24" t="s">
        <v>19</v>
      </c>
      <c r="G8" s="25">
        <f>C7</f>
        <v>0</v>
      </c>
      <c r="H8" s="26">
        <f>C7</f>
        <v>0</v>
      </c>
    </row>
    <row r="9" spans="2:8" ht="19.5" thickBot="1" x14ac:dyDescent="0.35">
      <c r="B9" s="70" t="s">
        <v>28</v>
      </c>
      <c r="C9" s="28">
        <v>0</v>
      </c>
      <c r="F9" s="13" t="s">
        <v>20</v>
      </c>
      <c r="G9" s="14" t="e">
        <f>C18</f>
        <v>#DIV/0!</v>
      </c>
      <c r="H9" s="29">
        <f>IF(C47="#DIV/0!",0,C47)</f>
        <v>0</v>
      </c>
    </row>
    <row r="10" spans="2:8" ht="19.5" thickBot="1" x14ac:dyDescent="0.35">
      <c r="B10" s="30" t="s">
        <v>29</v>
      </c>
      <c r="C10" s="31">
        <f>C8-C9</f>
        <v>0</v>
      </c>
      <c r="E10" s="32"/>
      <c r="F10" s="19" t="s">
        <v>30</v>
      </c>
      <c r="G10" s="20" t="e">
        <f>G8*G9</f>
        <v>#DIV/0!</v>
      </c>
      <c r="H10" s="21">
        <f>H8*H9</f>
        <v>0</v>
      </c>
    </row>
    <row r="11" spans="2:8" hidden="1" x14ac:dyDescent="0.3">
      <c r="B11" s="33" t="s">
        <v>12</v>
      </c>
      <c r="C11" s="34">
        <f>ROUND(IF(C10&lt;=B25,C10*0,IF(C10&lt;=B26,C10*7.5%-D25,IF(C10&lt;=B27,C10*15%-D26,IF(C10&lt;=B28,C10*22.5%-D27,IF(C10&gt;B29,C10*27.5%-D28))))),2)</f>
        <v>0</v>
      </c>
      <c r="D11" s="2"/>
      <c r="E11" s="18"/>
    </row>
    <row r="12" spans="2:8" ht="19.5" hidden="1" thickBot="1" x14ac:dyDescent="0.35">
      <c r="B12" s="35" t="s">
        <v>15</v>
      </c>
      <c r="C12" s="36" t="e">
        <f>C11/C8</f>
        <v>#DIV/0!</v>
      </c>
    </row>
    <row r="13" spans="2:8" hidden="1" x14ac:dyDescent="0.3">
      <c r="B13" s="33" t="s">
        <v>4</v>
      </c>
      <c r="C13" s="34">
        <f>ROUND(IF((C8-(E31*0.2))&lt;=B25,(C8-(E31*0.2))*0%-D24,IF((C8-(E31*0.2))&lt;=B26,(C8-(E31*0.2))*7.5%-D25,IF((C8-(E31*0.2))&lt;=B27,(C8-(E31*0.2))*15%-D26,IF((C8-(E31*0.2))&lt;=B28,(C8-(E31*0.2))*22.5%-D27,IF((C8-(E31*0.2))&gt;B29,(C8-(E31*0.2))*27.5%-D28))))),2)</f>
        <v>0</v>
      </c>
    </row>
    <row r="14" spans="2:8" ht="19.5" hidden="1" thickBot="1" x14ac:dyDescent="0.35">
      <c r="B14" s="35" t="s">
        <v>3</v>
      </c>
      <c r="C14" s="36" t="e">
        <f>C13/C8</f>
        <v>#DIV/0!</v>
      </c>
    </row>
    <row r="15" spans="2:8" ht="19.5" thickBot="1" x14ac:dyDescent="0.35"/>
    <row r="16" spans="2:8" hidden="1" x14ac:dyDescent="0.3">
      <c r="B16" s="78" t="s">
        <v>17</v>
      </c>
      <c r="C16" s="79"/>
    </row>
    <row r="17" spans="2:8" hidden="1" x14ac:dyDescent="0.3"/>
    <row r="18" spans="2:8" hidden="1" x14ac:dyDescent="0.3">
      <c r="B18" s="37" t="s">
        <v>14</v>
      </c>
      <c r="C18" s="38" t="e">
        <f>IF(C12&lt;C14,C12,C14)</f>
        <v>#DIV/0!</v>
      </c>
      <c r="E18" s="18"/>
    </row>
    <row r="19" spans="2:8" ht="19.5" hidden="1" thickBot="1" x14ac:dyDescent="0.35">
      <c r="B19" s="37" t="str">
        <f>IF(C13&gt;C11,"Deduções Legais - Completa","Simplificada")</f>
        <v>Simplificada</v>
      </c>
      <c r="C19" s="39" t="e">
        <f>C4*C18</f>
        <v>#DIV/0!</v>
      </c>
      <c r="E19" s="18"/>
    </row>
    <row r="20" spans="2:8" ht="36" customHeight="1" x14ac:dyDescent="0.45">
      <c r="E20" s="18"/>
      <c r="F20" s="48" t="s">
        <v>40</v>
      </c>
      <c r="G20" s="49">
        <f>C4+C7</f>
        <v>0</v>
      </c>
      <c r="H20" s="50">
        <f>C4+C7</f>
        <v>0</v>
      </c>
    </row>
    <row r="21" spans="2:8" ht="36" x14ac:dyDescent="0.55000000000000004">
      <c r="B21" s="68" t="s">
        <v>35</v>
      </c>
      <c r="E21" s="18"/>
      <c r="F21" s="51" t="s">
        <v>21</v>
      </c>
      <c r="G21" s="52" t="e">
        <f>G7+G10</f>
        <v>#DIV/0!</v>
      </c>
      <c r="H21" s="53" t="e">
        <f>H7+H10</f>
        <v>#DIV/0!</v>
      </c>
    </row>
    <row r="22" spans="2:8" s="40" customFormat="1" ht="36" customHeight="1" x14ac:dyDescent="0.45">
      <c r="B22" s="1"/>
      <c r="C22" s="2"/>
      <c r="E22" s="41"/>
      <c r="F22" s="51" t="s">
        <v>22</v>
      </c>
      <c r="G22" s="54" t="e">
        <f>G21/G20</f>
        <v>#DIV/0!</v>
      </c>
      <c r="H22" s="55" t="e">
        <f>H21/H20</f>
        <v>#DIV/0!</v>
      </c>
    </row>
    <row r="23" spans="2:8" s="40" customFormat="1" ht="15" hidden="1" customHeight="1" x14ac:dyDescent="0.45">
      <c r="C23" s="42"/>
      <c r="D23" s="40" t="s">
        <v>5</v>
      </c>
      <c r="E23" s="40" t="s">
        <v>7</v>
      </c>
      <c r="F23" s="56"/>
      <c r="G23" s="57"/>
      <c r="H23" s="58"/>
    </row>
    <row r="24" spans="2:8" s="40" customFormat="1" ht="15" hidden="1" customHeight="1" x14ac:dyDescent="0.45">
      <c r="B24" s="40" t="s">
        <v>13</v>
      </c>
      <c r="C24" s="42" t="s">
        <v>6</v>
      </c>
      <c r="F24" s="56"/>
      <c r="G24" s="57"/>
      <c r="H24" s="58"/>
    </row>
    <row r="25" spans="2:8" s="40" customFormat="1" ht="15.75" hidden="1" customHeight="1" x14ac:dyDescent="0.45">
      <c r="B25" s="42">
        <v>26963.200000000001</v>
      </c>
      <c r="C25" s="42">
        <v>0</v>
      </c>
      <c r="D25" s="42">
        <v>2022.24</v>
      </c>
      <c r="F25" s="56"/>
      <c r="G25" s="57"/>
      <c r="H25" s="58"/>
    </row>
    <row r="26" spans="2:8" s="40" customFormat="1" ht="15" hidden="1" customHeight="1" x14ac:dyDescent="0.45">
      <c r="B26" s="42">
        <v>33919.800000000003</v>
      </c>
      <c r="C26" s="42">
        <v>7.5</v>
      </c>
      <c r="D26" s="42">
        <v>4566.2299999999996</v>
      </c>
      <c r="F26" s="56"/>
      <c r="G26" s="57"/>
      <c r="H26" s="58"/>
    </row>
    <row r="27" spans="2:8" s="40" customFormat="1" ht="15.75" hidden="1" customHeight="1" x14ac:dyDescent="0.45">
      <c r="B27" s="42">
        <v>45012.6</v>
      </c>
      <c r="C27" s="42">
        <v>15</v>
      </c>
      <c r="D27" s="42">
        <v>7942.17</v>
      </c>
      <c r="F27" s="56"/>
      <c r="G27" s="57"/>
      <c r="H27" s="58"/>
    </row>
    <row r="28" spans="2:8" s="40" customFormat="1" ht="15" hidden="1" customHeight="1" x14ac:dyDescent="0.45">
      <c r="B28" s="42">
        <v>55976.160000000003</v>
      </c>
      <c r="C28" s="42">
        <v>22.5</v>
      </c>
      <c r="D28" s="42">
        <v>10740.98</v>
      </c>
      <c r="F28" s="56"/>
      <c r="G28" s="57"/>
      <c r="H28" s="58"/>
    </row>
    <row r="29" spans="2:8" s="40" customFormat="1" ht="15.75" hidden="1" customHeight="1" x14ac:dyDescent="0.45">
      <c r="B29" s="42">
        <v>55976.160000000003</v>
      </c>
      <c r="C29" s="42">
        <v>27.5</v>
      </c>
      <c r="E29" s="42">
        <v>16754.34</v>
      </c>
      <c r="F29" s="56"/>
      <c r="G29" s="57"/>
      <c r="H29" s="58"/>
    </row>
    <row r="30" spans="2:8" s="40" customFormat="1" ht="15" hidden="1" customHeight="1" x14ac:dyDescent="0.45">
      <c r="B30" s="40" t="s">
        <v>8</v>
      </c>
      <c r="C30" s="42"/>
      <c r="E30" s="42">
        <f>ROUND(E29/0.2,2)</f>
        <v>83771.7</v>
      </c>
      <c r="F30" s="56"/>
      <c r="G30" s="57"/>
      <c r="H30" s="58"/>
    </row>
    <row r="31" spans="2:8" s="40" customFormat="1" ht="15" hidden="1" customHeight="1" x14ac:dyDescent="0.45">
      <c r="B31" s="40" t="s">
        <v>9</v>
      </c>
      <c r="C31" s="42"/>
      <c r="E31" s="42">
        <f>IF(E30&lt;C8,E30,C8)</f>
        <v>0</v>
      </c>
      <c r="F31" s="56"/>
      <c r="G31" s="57"/>
      <c r="H31" s="58"/>
    </row>
    <row r="32" spans="2:8" s="40" customFormat="1" ht="15" hidden="1" customHeight="1" x14ac:dyDescent="0.45">
      <c r="B32" s="40" t="s">
        <v>10</v>
      </c>
      <c r="C32" s="42"/>
      <c r="F32" s="56"/>
      <c r="G32" s="57"/>
      <c r="H32" s="58"/>
    </row>
    <row r="33" spans="2:8" s="40" customFormat="1" ht="15" hidden="1" customHeight="1" thickBot="1" x14ac:dyDescent="0.5">
      <c r="C33" s="42"/>
      <c r="D33" s="1"/>
      <c r="E33" s="1"/>
      <c r="F33" s="56"/>
      <c r="G33" s="57"/>
      <c r="H33" s="58"/>
    </row>
    <row r="34" spans="2:8" s="40" customFormat="1" ht="22.5" hidden="1" x14ac:dyDescent="0.45">
      <c r="B34" s="4" t="s">
        <v>0</v>
      </c>
      <c r="C34" s="43">
        <v>0</v>
      </c>
      <c r="D34" s="1"/>
      <c r="E34" s="1"/>
      <c r="F34" s="56"/>
      <c r="G34" s="57"/>
      <c r="H34" s="58"/>
    </row>
    <row r="35" spans="2:8" s="40" customFormat="1" ht="22.5" hidden="1" x14ac:dyDescent="0.45">
      <c r="B35" s="44" t="s">
        <v>18</v>
      </c>
      <c r="C35" s="45">
        <v>0</v>
      </c>
      <c r="D35" s="1"/>
      <c r="E35" s="1"/>
      <c r="F35" s="56"/>
      <c r="G35" s="57"/>
      <c r="H35" s="58"/>
    </row>
    <row r="36" spans="2:8" s="40" customFormat="1" ht="22.5" hidden="1" x14ac:dyDescent="0.45">
      <c r="B36" s="16" t="s">
        <v>1</v>
      </c>
      <c r="C36" s="46">
        <f>IF(C7=0,0.01,C7)</f>
        <v>0.01</v>
      </c>
      <c r="D36" s="1"/>
      <c r="E36" s="18"/>
      <c r="F36" s="56"/>
      <c r="G36" s="57"/>
      <c r="H36" s="58"/>
    </row>
    <row r="37" spans="2:8" s="40" customFormat="1" ht="22.5" hidden="1" x14ac:dyDescent="0.45">
      <c r="B37" s="22" t="s">
        <v>2</v>
      </c>
      <c r="C37" s="23">
        <f>C34+C36</f>
        <v>0.01</v>
      </c>
      <c r="D37" s="1"/>
      <c r="E37" s="1"/>
      <c r="F37" s="56"/>
      <c r="G37" s="57"/>
      <c r="H37" s="58"/>
    </row>
    <row r="38" spans="2:8" s="40" customFormat="1" ht="23.25" hidden="1" thickBot="1" x14ac:dyDescent="0.5">
      <c r="B38" s="27" t="s">
        <v>16</v>
      </c>
      <c r="C38" s="47">
        <f>C9</f>
        <v>0</v>
      </c>
      <c r="D38" s="1"/>
      <c r="E38" s="1"/>
      <c r="F38" s="56"/>
      <c r="G38" s="57"/>
      <c r="H38" s="58"/>
    </row>
    <row r="39" spans="2:8" s="40" customFormat="1" ht="23.25" hidden="1" thickBot="1" x14ac:dyDescent="0.5">
      <c r="B39" s="30" t="s">
        <v>11</v>
      </c>
      <c r="C39" s="31">
        <f>C37-C38</f>
        <v>0.01</v>
      </c>
      <c r="D39" s="1"/>
      <c r="E39" s="32"/>
      <c r="F39" s="56"/>
      <c r="G39" s="57"/>
      <c r="H39" s="58"/>
    </row>
    <row r="40" spans="2:8" s="40" customFormat="1" ht="22.5" hidden="1" x14ac:dyDescent="0.45">
      <c r="B40" s="33" t="s">
        <v>12</v>
      </c>
      <c r="C40" s="34">
        <f>ROUND(IF(C39&lt;=B54,C39*0,IF(C39&lt;=B55,C39*7.5%-D54,IF(C39&lt;=B56,C39*15%-D55,IF(C39&lt;=B57,C39*22.5%-D56,IF(C39&gt;B58,C39*27.5%-D57))))),2)</f>
        <v>0</v>
      </c>
      <c r="D40" s="2"/>
      <c r="E40" s="18"/>
      <c r="F40" s="56"/>
      <c r="G40" s="57"/>
      <c r="H40" s="58"/>
    </row>
    <row r="41" spans="2:8" s="40" customFormat="1" ht="23.25" hidden="1" thickBot="1" x14ac:dyDescent="0.5">
      <c r="B41" s="35" t="s">
        <v>15</v>
      </c>
      <c r="C41" s="36">
        <f>C40/C37</f>
        <v>0</v>
      </c>
      <c r="D41" s="1"/>
      <c r="E41" s="1"/>
      <c r="F41" s="56"/>
      <c r="G41" s="57"/>
      <c r="H41" s="58"/>
    </row>
    <row r="42" spans="2:8" s="40" customFormat="1" ht="22.5" hidden="1" x14ac:dyDescent="0.45">
      <c r="B42" s="33" t="s">
        <v>4</v>
      </c>
      <c r="C42" s="34">
        <f>ROUND(IF((C37-(E60*0.2))&lt;=B54,(C37-(E60*0.2))*0%-D53,IF((C37-(E60*0.2))&lt;=B55,(C37-(E60*0.2))*7.5%-D54,IF((C37-(E60*0.2))&lt;=B56,(C37-(E60*0.2))*15%-D55,IF((C37-(E60*0.2))&lt;=B57,(C37-(E60*0.2))*22.5%-D56,IF((C37-(E60*0.2))&gt;B58,(C37-(E60*0.2))*27.5%-D57))))),2)</f>
        <v>0</v>
      </c>
      <c r="D42" s="1"/>
      <c r="E42" s="1"/>
      <c r="F42" s="56"/>
      <c r="G42" s="57"/>
      <c r="H42" s="58"/>
    </row>
    <row r="43" spans="2:8" s="40" customFormat="1" ht="23.25" hidden="1" thickBot="1" x14ac:dyDescent="0.5">
      <c r="B43" s="35" t="s">
        <v>3</v>
      </c>
      <c r="C43" s="36">
        <f>C42/C37</f>
        <v>0</v>
      </c>
      <c r="D43" s="1"/>
      <c r="E43" s="1"/>
      <c r="F43" s="56"/>
      <c r="G43" s="57"/>
      <c r="H43" s="58"/>
    </row>
    <row r="44" spans="2:8" s="40" customFormat="1" ht="22.5" hidden="1" x14ac:dyDescent="0.45">
      <c r="B44" s="1"/>
      <c r="C44" s="2"/>
      <c r="D44" s="1"/>
      <c r="E44" s="1"/>
      <c r="F44" s="56"/>
      <c r="G44" s="57"/>
      <c r="H44" s="58"/>
    </row>
    <row r="45" spans="2:8" s="40" customFormat="1" ht="22.5" hidden="1" x14ac:dyDescent="0.45">
      <c r="B45" s="78" t="s">
        <v>17</v>
      </c>
      <c r="C45" s="79"/>
      <c r="D45" s="1"/>
      <c r="E45" s="1"/>
      <c r="F45" s="56"/>
      <c r="G45" s="57"/>
      <c r="H45" s="58"/>
    </row>
    <row r="46" spans="2:8" s="40" customFormat="1" ht="22.5" hidden="1" x14ac:dyDescent="0.45">
      <c r="B46" s="1"/>
      <c r="C46" s="2"/>
      <c r="D46" s="1"/>
      <c r="E46" s="1"/>
      <c r="F46" s="56"/>
      <c r="G46" s="57"/>
      <c r="H46" s="58"/>
    </row>
    <row r="47" spans="2:8" s="40" customFormat="1" ht="22.5" hidden="1" x14ac:dyDescent="0.45">
      <c r="B47" s="37" t="s">
        <v>14</v>
      </c>
      <c r="C47" s="38">
        <f>IF(C41&lt;C43,C41,C43)</f>
        <v>0</v>
      </c>
      <c r="D47" s="1"/>
      <c r="E47" s="18"/>
      <c r="F47" s="56"/>
      <c r="G47" s="57"/>
      <c r="H47" s="58"/>
    </row>
    <row r="48" spans="2:8" s="40" customFormat="1" ht="22.5" hidden="1" x14ac:dyDescent="0.45">
      <c r="B48" s="37" t="str">
        <f>IF(C42&gt;C40,"Deduções Legais - Completa","Simplificada")</f>
        <v>Simplificada</v>
      </c>
      <c r="C48" s="39">
        <f>C34*C47</f>
        <v>0</v>
      </c>
      <c r="D48" s="1"/>
      <c r="E48" s="18"/>
      <c r="F48" s="56"/>
      <c r="G48" s="57"/>
      <c r="H48" s="58"/>
    </row>
    <row r="49" spans="2:8" ht="22.5" hidden="1" x14ac:dyDescent="0.45">
      <c r="E49" s="18"/>
      <c r="F49" s="59"/>
      <c r="G49" s="60"/>
      <c r="H49" s="61"/>
    </row>
    <row r="50" spans="2:8" ht="22.5" hidden="1" x14ac:dyDescent="0.45">
      <c r="E50" s="18"/>
      <c r="F50" s="59"/>
      <c r="G50" s="60"/>
      <c r="H50" s="61"/>
    </row>
    <row r="51" spans="2:8" ht="22.5" hidden="1" x14ac:dyDescent="0.45">
      <c r="D51" s="40"/>
      <c r="E51" s="41"/>
      <c r="F51" s="59"/>
      <c r="G51" s="60"/>
      <c r="H51" s="61"/>
    </row>
    <row r="52" spans="2:8" ht="22.5" hidden="1" x14ac:dyDescent="0.45">
      <c r="B52" s="40"/>
      <c r="C52" s="42"/>
      <c r="D52" s="40" t="s">
        <v>5</v>
      </c>
      <c r="E52" s="40" t="s">
        <v>7</v>
      </c>
      <c r="F52" s="59"/>
      <c r="G52" s="60"/>
      <c r="H52" s="61"/>
    </row>
    <row r="53" spans="2:8" ht="22.5" hidden="1" x14ac:dyDescent="0.45">
      <c r="B53" s="40" t="s">
        <v>13</v>
      </c>
      <c r="C53" s="42" t="s">
        <v>6</v>
      </c>
      <c r="D53" s="40"/>
      <c r="E53" s="40"/>
      <c r="F53" s="59"/>
      <c r="G53" s="60"/>
      <c r="H53" s="61"/>
    </row>
    <row r="54" spans="2:8" ht="22.5" hidden="1" x14ac:dyDescent="0.45">
      <c r="B54" s="42">
        <v>26963.200000000001</v>
      </c>
      <c r="C54" s="42">
        <v>0</v>
      </c>
      <c r="D54" s="42">
        <v>2022.24</v>
      </c>
      <c r="E54" s="40"/>
      <c r="F54" s="59"/>
      <c r="G54" s="60"/>
      <c r="H54" s="61"/>
    </row>
    <row r="55" spans="2:8" ht="22.5" hidden="1" x14ac:dyDescent="0.45">
      <c r="B55" s="42">
        <v>33919.800000000003</v>
      </c>
      <c r="C55" s="42">
        <v>7.5</v>
      </c>
      <c r="D55" s="42">
        <v>4566.2299999999996</v>
      </c>
      <c r="E55" s="40"/>
      <c r="F55" s="59"/>
      <c r="G55" s="60"/>
      <c r="H55" s="61"/>
    </row>
    <row r="56" spans="2:8" ht="22.5" hidden="1" x14ac:dyDescent="0.45">
      <c r="B56" s="42">
        <v>45012.6</v>
      </c>
      <c r="C56" s="42">
        <v>15</v>
      </c>
      <c r="D56" s="42">
        <v>7942.17</v>
      </c>
      <c r="E56" s="40"/>
      <c r="F56" s="59"/>
      <c r="G56" s="60"/>
      <c r="H56" s="61"/>
    </row>
    <row r="57" spans="2:8" ht="22.5" hidden="1" x14ac:dyDescent="0.45">
      <c r="B57" s="42">
        <v>55976.160000000003</v>
      </c>
      <c r="C57" s="42">
        <v>22.5</v>
      </c>
      <c r="D57" s="42">
        <v>10740.98</v>
      </c>
      <c r="E57" s="40"/>
      <c r="F57" s="59"/>
      <c r="G57" s="60"/>
      <c r="H57" s="61"/>
    </row>
    <row r="58" spans="2:8" ht="22.5" hidden="1" x14ac:dyDescent="0.45">
      <c r="B58" s="42">
        <v>55976.160000000003</v>
      </c>
      <c r="C58" s="42">
        <v>27.5</v>
      </c>
      <c r="D58" s="40"/>
      <c r="E58" s="42">
        <v>16754.34</v>
      </c>
      <c r="F58" s="59"/>
      <c r="G58" s="60"/>
      <c r="H58" s="61"/>
    </row>
    <row r="59" spans="2:8" ht="22.5" hidden="1" x14ac:dyDescent="0.45">
      <c r="B59" s="40" t="s">
        <v>8</v>
      </c>
      <c r="C59" s="42"/>
      <c r="D59" s="40"/>
      <c r="E59" s="42">
        <f>ROUND(E58/0.2,2)</f>
        <v>83771.7</v>
      </c>
      <c r="F59" s="59"/>
      <c r="G59" s="60"/>
      <c r="H59" s="61"/>
    </row>
    <row r="60" spans="2:8" ht="22.5" hidden="1" x14ac:dyDescent="0.45">
      <c r="B60" s="40" t="s">
        <v>9</v>
      </c>
      <c r="C60" s="42"/>
      <c r="D60" s="40"/>
      <c r="E60" s="42">
        <f>IF(E59&lt;C37,E59,C37)</f>
        <v>0.01</v>
      </c>
      <c r="F60" s="59"/>
      <c r="G60" s="60"/>
      <c r="H60" s="61"/>
    </row>
    <row r="61" spans="2:8" ht="22.5" hidden="1" x14ac:dyDescent="0.45">
      <c r="B61" s="40" t="s">
        <v>10</v>
      </c>
      <c r="C61" s="42"/>
      <c r="F61" s="59"/>
      <c r="G61" s="60"/>
      <c r="H61" s="61"/>
    </row>
    <row r="62" spans="2:8" ht="36" customHeight="1" thickBot="1" x14ac:dyDescent="0.5">
      <c r="F62" s="62" t="s">
        <v>23</v>
      </c>
      <c r="G62" s="63" t="e">
        <f>G20-G21</f>
        <v>#DIV/0!</v>
      </c>
      <c r="H62" s="64" t="e">
        <f>H20-H21</f>
        <v>#DIV/0!</v>
      </c>
    </row>
    <row r="63" spans="2:8" ht="19.5" thickBot="1" x14ac:dyDescent="0.35"/>
    <row r="64" spans="2:8" ht="26.25" x14ac:dyDescent="0.4">
      <c r="F64" s="71" t="s">
        <v>24</v>
      </c>
      <c r="G64" s="72"/>
      <c r="H64" s="73"/>
    </row>
    <row r="65" spans="6:8" ht="27" thickBot="1" x14ac:dyDescent="0.45">
      <c r="F65" s="74" t="e">
        <f>IF(H62&gt;G62,"Tabela Regressiva","Tabela Progressiva")</f>
        <v>#DIV/0!</v>
      </c>
      <c r="G65" s="75"/>
      <c r="H65" s="76"/>
    </row>
  </sheetData>
  <sheetProtection algorithmName="SHA-512" hashValue="mEOXsKkDGYHQOY7F7klGP71RpZ2eZww7O0hivq8H9tdrrcaP4xihmBLv3fe60ERIQbZtSEcZsNski+JGp0EE5g==" saltValue="fx1Pp8yaPBkWHUDvcEJooA==" spinCount="100000" sheet="1" objects="1" scenarios="1"/>
  <mergeCells count="5">
    <mergeCell ref="F64:H64"/>
    <mergeCell ref="F65:H65"/>
    <mergeCell ref="B2:H2"/>
    <mergeCell ref="B16:C16"/>
    <mergeCell ref="B45:C4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IAJA - Flavio Pereira da Silva</dc:creator>
  <cp:lastModifiedBy>IAJA - Juninha Barboza da Silva</cp:lastModifiedBy>
  <cp:lastPrinted>2024-09-09T17:56:01Z</cp:lastPrinted>
  <dcterms:created xsi:type="dcterms:W3CDTF">2024-04-02T16:57:14Z</dcterms:created>
  <dcterms:modified xsi:type="dcterms:W3CDTF">2024-11-05T19:38:01Z</dcterms:modified>
</cp:coreProperties>
</file>